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b9d7c92027400a3/Documents/Bayfield County/PSC Visit Aug 2022/"/>
    </mc:Choice>
  </mc:AlternateContent>
  <xr:revisionPtr revIDLastSave="47" documentId="8_{DBB36A92-A526-4ED8-AB16-A7D82FF83970}" xr6:coauthVersionLast="47" xr6:coauthVersionMax="47" xr10:uidLastSave="{236241C3-6612-41FF-9558-293B1D6275B6}"/>
  <bookViews>
    <workbookView xWindow="-120" yWindow="-120" windowWidth="29040" windowHeight="15720" xr2:uid="{587D63E0-03A9-41B2-ADE8-3D2E21573703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2" i="1" l="1"/>
  <c r="J40" i="1"/>
  <c r="J27" i="1" l="1"/>
  <c r="H27" i="1"/>
  <c r="G27" i="1"/>
  <c r="F27" i="1"/>
  <c r="D27" i="1"/>
  <c r="J16" i="1"/>
  <c r="H16" i="1"/>
  <c r="G16" i="1"/>
  <c r="F16" i="1"/>
  <c r="E16" i="1"/>
  <c r="D16" i="1"/>
  <c r="I15" i="1"/>
  <c r="E27" i="1"/>
  <c r="E29" i="1" s="1"/>
  <c r="I19" i="1"/>
  <c r="I27" i="1" s="1"/>
  <c r="J29" i="1" l="1"/>
  <c r="J39" i="1" s="1"/>
  <c r="J41" i="1" s="1"/>
  <c r="H29" i="1"/>
  <c r="G29" i="1"/>
  <c r="F29" i="1"/>
  <c r="D29" i="1"/>
  <c r="I9" i="1"/>
  <c r="H31" i="1" l="1"/>
  <c r="I10" i="1"/>
  <c r="H32" i="1" l="1"/>
  <c r="H33" i="1"/>
  <c r="I13" i="1"/>
  <c r="I12" i="1"/>
  <c r="I11" i="1"/>
  <c r="I16" i="1" l="1"/>
  <c r="I29" i="1" s="1"/>
</calcChain>
</file>

<file path=xl/sharedStrings.xml><?xml version="1.0" encoding="utf-8"?>
<sst xmlns="http://schemas.openxmlformats.org/spreadsheetml/2006/main" count="90" uniqueCount="76">
  <si>
    <t>EIGP</t>
  </si>
  <si>
    <t>Garage/Forestry microgrid feasibility study</t>
  </si>
  <si>
    <t>Jail/courthouse microgrid/solar/BESS</t>
  </si>
  <si>
    <t>Bayfield County</t>
  </si>
  <si>
    <t>Description</t>
  </si>
  <si>
    <t>EE/ 156kW solar jail &amp; garage/CNG</t>
  </si>
  <si>
    <t>Who</t>
  </si>
  <si>
    <t>Critical Infrastructure</t>
  </si>
  <si>
    <t>City of Washburn</t>
  </si>
  <si>
    <t>City of Bayfield</t>
  </si>
  <si>
    <t>Washburn Schools</t>
  </si>
  <si>
    <t>Nov. 2019</t>
  </si>
  <si>
    <t>Oct. 2019</t>
  </si>
  <si>
    <t>June. 2020</t>
  </si>
  <si>
    <t>Completion Date</t>
  </si>
  <si>
    <t>Dec. 2022</t>
  </si>
  <si>
    <t>Aug. 2022</t>
  </si>
  <si>
    <t>June. 2023</t>
  </si>
  <si>
    <t>LED Light Fixture upgrade</t>
  </si>
  <si>
    <t>Microgrid feasibility study</t>
  </si>
  <si>
    <t>June. 30, 2022</t>
  </si>
  <si>
    <t>Town of La Pointe</t>
  </si>
  <si>
    <t>Red Cliff</t>
  </si>
  <si>
    <t>45kW Solar, 38kW BESS and training program</t>
  </si>
  <si>
    <t>AADC</t>
  </si>
  <si>
    <t>120kW rooftop solar</t>
  </si>
  <si>
    <t>Focus on Energy Special Sector</t>
  </si>
  <si>
    <t>Bad River</t>
  </si>
  <si>
    <t>Minigrid feasibility study</t>
  </si>
  <si>
    <t>June.30, 2022</t>
  </si>
  <si>
    <t>Grand Total</t>
  </si>
  <si>
    <t>Northern Lights</t>
  </si>
  <si>
    <t>Nov. 2022</t>
  </si>
  <si>
    <t>Northland College</t>
  </si>
  <si>
    <t>State Investment Total</t>
  </si>
  <si>
    <t>BART</t>
  </si>
  <si>
    <t>51.6kW rooftop solar</t>
  </si>
  <si>
    <t>Bayfield CountyTotal</t>
  </si>
  <si>
    <t>Ashland County</t>
  </si>
  <si>
    <t>Ashland County Total</t>
  </si>
  <si>
    <t>Replace HVAC in Brownell Hall</t>
  </si>
  <si>
    <t>Project Total</t>
  </si>
  <si>
    <t>Community investment</t>
  </si>
  <si>
    <t>Feb. 2020</t>
  </si>
  <si>
    <t>City of Ashland</t>
  </si>
  <si>
    <t>EIGP Match/Other Match</t>
  </si>
  <si>
    <t>Dec. 2020</t>
  </si>
  <si>
    <t>Aug. 2023</t>
  </si>
  <si>
    <t>TBD</t>
  </si>
  <si>
    <t>Partial funding, geothermal (PV funding sourced elsewhere)</t>
  </si>
  <si>
    <t>Focus on Energy RECIP/Perscriptive</t>
  </si>
  <si>
    <t>Chequamegon Food Co-op</t>
  </si>
  <si>
    <t>Summary of Wisconsin State-Funded Energy Efficiency and Renewable Energy Commercial Projects in Bayfield &amp; Ashland Counties</t>
  </si>
  <si>
    <t>Fall, 2022</t>
  </si>
  <si>
    <t>64.8kW rooftop solar, applied for USDA REAP</t>
  </si>
  <si>
    <t>Total Project Cost</t>
  </si>
  <si>
    <t>Additional Projects</t>
  </si>
  <si>
    <t>2018-2019 CBR Solar Group Buys</t>
  </si>
  <si>
    <t>Bad River 3 Microgrids</t>
  </si>
  <si>
    <t>DOE funding $1.7M</t>
  </si>
  <si>
    <t>Total Community Renewable Energy Projects 2018-2022</t>
  </si>
  <si>
    <t>Average cost at $2.50/watt</t>
  </si>
  <si>
    <t>Xcel Community Garden</t>
  </si>
  <si>
    <t>984kW DC</t>
  </si>
  <si>
    <t>Refuel Readiness - Garage generator</t>
  </si>
  <si>
    <t>Washburn Garage microgrid &amp; EV charging</t>
  </si>
  <si>
    <t>Solar PV 124kW at their WWTP</t>
  </si>
  <si>
    <t>Solar PV124kW at their Elementary School</t>
  </si>
  <si>
    <t>Solar PV 1.5kW at High School</t>
  </si>
  <si>
    <t>Solar PV 120kW rooftop solar</t>
  </si>
  <si>
    <t>Police Station 36kW rooftop solar</t>
  </si>
  <si>
    <t>159 sites, 1.04MW Average size 6.5kW</t>
  </si>
  <si>
    <t>June. 2022</t>
  </si>
  <si>
    <t>Refueling Readiness</t>
  </si>
  <si>
    <t>RE Investment per capita</t>
  </si>
  <si>
    <t>Community Investment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</si>
</sst>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1" xfId="0" applyFont="1" applyBorder="1"/>
    <xf numFmtId="164" fontId="3" fillId="0" borderId="1" xfId="0" applyNumberFormat="1" applyFont="1" applyBorder="1"/>
    <xf numFmtId="164" fontId="3" fillId="2" borderId="1" xfId="0" applyNumberFormat="1" applyFont="1" applyFill="1" applyBorder="1"/>
    <xf numFmtId="0" fontId="5" fillId="0" borderId="0" xfId="0" applyFont="1"/>
    <xf numFmtId="0" fontId="6" fillId="0" borderId="1" xfId="0" applyFont="1" applyBorder="1" applyAlignment="1">
      <alignment wrapText="1"/>
    </xf>
    <xf numFmtId="0" fontId="6" fillId="0" borderId="1" xfId="0" applyFont="1" applyBorder="1"/>
    <xf numFmtId="14" fontId="6" fillId="0" borderId="1" xfId="0" applyNumberFormat="1" applyFont="1" applyBorder="1"/>
    <xf numFmtId="164" fontId="6" fillId="0" borderId="1" xfId="1" applyNumberFormat="1" applyFont="1" applyBorder="1"/>
    <xf numFmtId="17" fontId="6" fillId="0" borderId="1" xfId="0" applyNumberFormat="1" applyFont="1" applyBorder="1"/>
    <xf numFmtId="164" fontId="3" fillId="0" borderId="1" xfId="1" applyNumberFormat="1" applyFont="1" applyBorder="1"/>
    <xf numFmtId="0" fontId="6" fillId="0" borderId="0" xfId="0" applyFont="1"/>
    <xf numFmtId="164" fontId="6" fillId="0" borderId="0" xfId="0" applyNumberFormat="1" applyFont="1"/>
    <xf numFmtId="6" fontId="6" fillId="0" borderId="1" xfId="0" applyNumberFormat="1" applyFont="1" applyBorder="1"/>
    <xf numFmtId="164" fontId="6" fillId="2" borderId="1" xfId="0" applyNumberFormat="1" applyFont="1" applyFill="1" applyBorder="1"/>
    <xf numFmtId="164" fontId="6" fillId="0" borderId="1" xfId="0" applyNumberFormat="1" applyFont="1" applyBorder="1"/>
    <xf numFmtId="164" fontId="0" fillId="0" borderId="0" xfId="0" applyNumberForma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0" fillId="0" borderId="1" xfId="0" applyNumberForma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78C785-6454-4D48-9BA6-E2A522BB2E90}">
  <sheetPr>
    <pageSetUpPr fitToPage="1"/>
  </sheetPr>
  <dimension ref="A1:L41"/>
  <sheetViews>
    <sheetView tabSelected="1" zoomScale="80" zoomScaleNormal="80" workbookViewId="0">
      <selection activeCell="J41" sqref="J41"/>
    </sheetView>
  </sheetViews>
  <sheetFormatPr defaultRowHeight="15" x14ac:dyDescent="0.25"/>
  <cols>
    <col min="1" max="1" width="14.140625" customWidth="1"/>
    <col min="2" max="2" width="24.7109375" customWidth="1"/>
    <col min="3" max="3" width="43" customWidth="1"/>
    <col min="4" max="4" width="13.28515625" customWidth="1"/>
    <col min="5" max="5" width="11.140625" customWidth="1"/>
    <col min="6" max="6" width="11.7109375" customWidth="1"/>
    <col min="7" max="7" width="15.7109375" customWidth="1"/>
    <col min="8" max="8" width="14.85546875" customWidth="1"/>
    <col min="9" max="9" width="14.5703125" customWidth="1"/>
    <col min="10" max="10" width="15.28515625" customWidth="1"/>
    <col min="12" max="12" width="12.28515625" bestFit="1" customWidth="1"/>
  </cols>
  <sheetData>
    <row r="1" spans="1:12" ht="21" x14ac:dyDescent="0.35">
      <c r="A1" s="32" t="s">
        <v>52</v>
      </c>
      <c r="B1" s="33"/>
      <c r="C1" s="33"/>
      <c r="D1" s="33"/>
      <c r="E1" s="33"/>
      <c r="F1" s="33"/>
      <c r="G1" s="33"/>
      <c r="H1" s="33"/>
      <c r="I1" s="33"/>
      <c r="J1" s="34"/>
      <c r="K1" s="4"/>
      <c r="L1" s="4"/>
    </row>
    <row r="2" spans="1:12" ht="59.25" customHeight="1" x14ac:dyDescent="0.25">
      <c r="A2" s="5" t="s">
        <v>14</v>
      </c>
      <c r="B2" s="6" t="s">
        <v>6</v>
      </c>
      <c r="C2" s="6" t="s">
        <v>4</v>
      </c>
      <c r="D2" s="5" t="s">
        <v>50</v>
      </c>
      <c r="E2" s="5" t="s">
        <v>26</v>
      </c>
      <c r="F2" s="5" t="s">
        <v>73</v>
      </c>
      <c r="G2" s="5" t="s">
        <v>7</v>
      </c>
      <c r="H2" s="6" t="s">
        <v>0</v>
      </c>
      <c r="I2" s="5" t="s">
        <v>45</v>
      </c>
      <c r="J2" s="6" t="s">
        <v>41</v>
      </c>
    </row>
    <row r="3" spans="1:12" ht="21.75" customHeight="1" x14ac:dyDescent="0.3">
      <c r="A3" s="23" t="s">
        <v>3</v>
      </c>
      <c r="B3" s="24"/>
      <c r="C3" s="24"/>
      <c r="D3" s="24"/>
      <c r="E3" s="24"/>
      <c r="F3" s="24"/>
      <c r="G3" s="24"/>
      <c r="H3" s="24"/>
      <c r="I3" s="24"/>
      <c r="J3" s="25"/>
    </row>
    <row r="4" spans="1:12" ht="15.75" x14ac:dyDescent="0.25">
      <c r="A4" s="7" t="s">
        <v>43</v>
      </c>
      <c r="B4" s="7" t="s">
        <v>3</v>
      </c>
      <c r="C4" s="6" t="s">
        <v>5</v>
      </c>
      <c r="D4" s="8">
        <v>77914</v>
      </c>
      <c r="E4" s="8"/>
      <c r="F4" s="8"/>
      <c r="G4" s="8"/>
      <c r="H4" s="8">
        <v>133989</v>
      </c>
      <c r="I4" s="8">
        <v>358614</v>
      </c>
      <c r="J4" s="8">
        <v>492603</v>
      </c>
      <c r="L4" s="16"/>
    </row>
    <row r="5" spans="1:12" ht="15.75" x14ac:dyDescent="0.25">
      <c r="A5" s="7" t="s">
        <v>15</v>
      </c>
      <c r="B5" s="7" t="s">
        <v>3</v>
      </c>
      <c r="C5" s="6" t="s">
        <v>2</v>
      </c>
      <c r="D5" s="8"/>
      <c r="E5" s="8">
        <v>5000</v>
      </c>
      <c r="F5" s="8"/>
      <c r="G5" s="8"/>
      <c r="H5" s="8">
        <v>273714</v>
      </c>
      <c r="I5" s="8">
        <v>254171</v>
      </c>
      <c r="J5" s="8">
        <v>527884</v>
      </c>
    </row>
    <row r="6" spans="1:12" ht="15.75" x14ac:dyDescent="0.25">
      <c r="A6" s="7" t="s">
        <v>20</v>
      </c>
      <c r="B6" s="7" t="s">
        <v>3</v>
      </c>
      <c r="C6" s="6" t="s">
        <v>1</v>
      </c>
      <c r="D6" s="8"/>
      <c r="E6" s="8"/>
      <c r="F6" s="8"/>
      <c r="G6" s="8">
        <v>17865</v>
      </c>
      <c r="H6" s="8"/>
      <c r="I6" s="8">
        <v>5925</v>
      </c>
      <c r="J6" s="8">
        <v>23790</v>
      </c>
    </row>
    <row r="7" spans="1:12" ht="15.75" x14ac:dyDescent="0.25">
      <c r="A7" s="7" t="s">
        <v>16</v>
      </c>
      <c r="B7" s="7" t="s">
        <v>3</v>
      </c>
      <c r="C7" s="6" t="s">
        <v>64</v>
      </c>
      <c r="D7" s="8"/>
      <c r="E7" s="8"/>
      <c r="F7" s="8">
        <v>37350</v>
      </c>
      <c r="G7" s="8"/>
      <c r="H7" s="8"/>
      <c r="I7" s="8">
        <v>7950</v>
      </c>
      <c r="J7" s="8">
        <v>45300</v>
      </c>
    </row>
    <row r="8" spans="1:12" ht="15.75" x14ac:dyDescent="0.25">
      <c r="A8" s="7" t="s">
        <v>17</v>
      </c>
      <c r="B8" s="7" t="s">
        <v>3</v>
      </c>
      <c r="C8" s="6" t="s">
        <v>65</v>
      </c>
      <c r="D8" s="8"/>
      <c r="E8" s="8"/>
      <c r="F8" s="8"/>
      <c r="G8" s="8"/>
      <c r="H8" s="8">
        <v>225000</v>
      </c>
      <c r="I8" s="8">
        <v>78236</v>
      </c>
      <c r="J8" s="8">
        <v>303236</v>
      </c>
    </row>
    <row r="9" spans="1:12" ht="15.75" x14ac:dyDescent="0.25">
      <c r="A9" s="6" t="s">
        <v>11</v>
      </c>
      <c r="B9" s="7" t="s">
        <v>8</v>
      </c>
      <c r="C9" s="6" t="s">
        <v>66</v>
      </c>
      <c r="D9" s="8">
        <v>79119</v>
      </c>
      <c r="E9" s="8"/>
      <c r="F9" s="8"/>
      <c r="G9" s="8"/>
      <c r="H9" s="8"/>
      <c r="I9" s="8">
        <f>J9-D9</f>
        <v>137706</v>
      </c>
      <c r="J9" s="8">
        <v>216825</v>
      </c>
    </row>
    <row r="10" spans="1:12" ht="15.75" x14ac:dyDescent="0.25">
      <c r="A10" s="6" t="s">
        <v>12</v>
      </c>
      <c r="B10" s="7" t="s">
        <v>9</v>
      </c>
      <c r="C10" s="6" t="s">
        <v>66</v>
      </c>
      <c r="D10" s="8">
        <v>56409</v>
      </c>
      <c r="E10" s="8"/>
      <c r="F10" s="8"/>
      <c r="G10" s="8"/>
      <c r="H10" s="8"/>
      <c r="I10" s="8">
        <f>J10-D10</f>
        <v>167691</v>
      </c>
      <c r="J10" s="8">
        <v>224100</v>
      </c>
    </row>
    <row r="11" spans="1:12" ht="15.75" x14ac:dyDescent="0.25">
      <c r="A11" s="9" t="s">
        <v>13</v>
      </c>
      <c r="B11" s="7" t="s">
        <v>10</v>
      </c>
      <c r="C11" s="6" t="s">
        <v>67</v>
      </c>
      <c r="D11" s="8">
        <v>55447</v>
      </c>
      <c r="E11" s="8"/>
      <c r="F11" s="8"/>
      <c r="G11" s="8"/>
      <c r="H11" s="8">
        <v>23767</v>
      </c>
      <c r="I11" s="8">
        <f>J11-H11</f>
        <v>214028</v>
      </c>
      <c r="J11" s="8">
        <v>237795</v>
      </c>
    </row>
    <row r="12" spans="1:12" ht="15.75" x14ac:dyDescent="0.25">
      <c r="A12" s="6" t="s">
        <v>13</v>
      </c>
      <c r="B12" s="7" t="s">
        <v>10</v>
      </c>
      <c r="C12" s="6" t="s">
        <v>18</v>
      </c>
      <c r="D12" s="8"/>
      <c r="E12" s="8"/>
      <c r="F12" s="8"/>
      <c r="G12" s="8"/>
      <c r="H12" s="8">
        <v>24288</v>
      </c>
      <c r="I12" s="8">
        <f t="shared" ref="I12:I13" si="0">J12-H12</f>
        <v>3500</v>
      </c>
      <c r="J12" s="8">
        <v>27788</v>
      </c>
    </row>
    <row r="13" spans="1:12" ht="15.75" x14ac:dyDescent="0.25">
      <c r="A13" s="6" t="s">
        <v>13</v>
      </c>
      <c r="B13" s="7" t="s">
        <v>10</v>
      </c>
      <c r="C13" s="6" t="s">
        <v>68</v>
      </c>
      <c r="D13" s="8"/>
      <c r="E13" s="8"/>
      <c r="F13" s="8"/>
      <c r="G13" s="8"/>
      <c r="H13" s="8">
        <v>2280</v>
      </c>
      <c r="I13" s="8">
        <f t="shared" si="0"/>
        <v>1520</v>
      </c>
      <c r="J13" s="8">
        <v>3800</v>
      </c>
    </row>
    <row r="14" spans="1:12" ht="15.75" x14ac:dyDescent="0.25">
      <c r="A14" s="9" t="s">
        <v>47</v>
      </c>
      <c r="B14" s="6" t="s">
        <v>22</v>
      </c>
      <c r="C14" s="6" t="s">
        <v>23</v>
      </c>
      <c r="D14" s="8"/>
      <c r="E14" s="8"/>
      <c r="F14" s="8"/>
      <c r="G14" s="8"/>
      <c r="H14" s="8">
        <v>158200</v>
      </c>
      <c r="I14" s="8">
        <v>11640</v>
      </c>
      <c r="J14" s="8">
        <v>169840</v>
      </c>
    </row>
    <row r="15" spans="1:12" ht="15.75" x14ac:dyDescent="0.25">
      <c r="A15" s="6" t="s">
        <v>32</v>
      </c>
      <c r="B15" s="7" t="s">
        <v>31</v>
      </c>
      <c r="C15" s="6" t="s">
        <v>69</v>
      </c>
      <c r="D15" s="8"/>
      <c r="E15" s="8">
        <v>34000</v>
      </c>
      <c r="F15" s="8"/>
      <c r="G15" s="8"/>
      <c r="H15" s="8"/>
      <c r="I15" s="8">
        <f>J15-E15</f>
        <v>126000</v>
      </c>
      <c r="J15" s="8">
        <v>160000</v>
      </c>
    </row>
    <row r="16" spans="1:12" ht="15.75" x14ac:dyDescent="0.25">
      <c r="A16" s="1" t="s">
        <v>37</v>
      </c>
      <c r="B16" s="1"/>
      <c r="C16" s="1"/>
      <c r="D16" s="10">
        <f>SUM(D4:D15)</f>
        <v>268889</v>
      </c>
      <c r="E16" s="10">
        <f t="shared" ref="E16:J16" si="1">SUM(E4:E15)</f>
        <v>39000</v>
      </c>
      <c r="F16" s="10">
        <f t="shared" si="1"/>
        <v>37350</v>
      </c>
      <c r="G16" s="10">
        <f t="shared" si="1"/>
        <v>17865</v>
      </c>
      <c r="H16" s="10">
        <f t="shared" si="1"/>
        <v>841238</v>
      </c>
      <c r="I16" s="10">
        <f t="shared" si="1"/>
        <v>1366981</v>
      </c>
      <c r="J16" s="10">
        <f t="shared" si="1"/>
        <v>2432961</v>
      </c>
    </row>
    <row r="18" spans="1:12" ht="18.75" x14ac:dyDescent="0.3">
      <c r="A18" s="26" t="s">
        <v>38</v>
      </c>
      <c r="B18" s="27"/>
      <c r="C18" s="27"/>
      <c r="D18" s="27"/>
      <c r="E18" s="27"/>
      <c r="F18" s="27"/>
      <c r="G18" s="27"/>
      <c r="H18" s="27"/>
      <c r="I18" s="27"/>
      <c r="J18" s="28"/>
    </row>
    <row r="19" spans="1:12" ht="15.75" x14ac:dyDescent="0.25">
      <c r="A19" s="6" t="s">
        <v>72</v>
      </c>
      <c r="B19" s="6" t="s">
        <v>24</v>
      </c>
      <c r="C19" s="6" t="s">
        <v>25</v>
      </c>
      <c r="D19" s="6"/>
      <c r="E19" s="8">
        <v>34000</v>
      </c>
      <c r="F19" s="8"/>
      <c r="G19" s="8"/>
      <c r="H19" s="8"/>
      <c r="I19" s="8">
        <f>J19-E19</f>
        <v>125338</v>
      </c>
      <c r="J19" s="8">
        <v>159338</v>
      </c>
    </row>
    <row r="20" spans="1:12" ht="15.75" x14ac:dyDescent="0.25">
      <c r="A20" s="6" t="s">
        <v>29</v>
      </c>
      <c r="B20" s="6" t="s">
        <v>27</v>
      </c>
      <c r="C20" s="6" t="s">
        <v>28</v>
      </c>
      <c r="D20" s="6"/>
      <c r="E20" s="8"/>
      <c r="F20" s="8"/>
      <c r="G20" s="8">
        <v>98400</v>
      </c>
      <c r="H20" s="8"/>
      <c r="I20" s="8">
        <v>21306</v>
      </c>
      <c r="J20" s="8">
        <v>119706</v>
      </c>
    </row>
    <row r="21" spans="1:12" ht="15.75" x14ac:dyDescent="0.25">
      <c r="A21" s="6" t="s">
        <v>17</v>
      </c>
      <c r="B21" s="6" t="s">
        <v>35</v>
      </c>
      <c r="C21" s="6" t="s">
        <v>36</v>
      </c>
      <c r="D21" s="6"/>
      <c r="E21" s="8">
        <v>18750</v>
      </c>
      <c r="F21" s="8"/>
      <c r="G21" s="8"/>
      <c r="H21" s="8">
        <v>56000</v>
      </c>
      <c r="I21" s="8">
        <v>32765</v>
      </c>
      <c r="J21" s="8">
        <v>88765</v>
      </c>
    </row>
    <row r="22" spans="1:12" ht="15.75" x14ac:dyDescent="0.25">
      <c r="A22" s="6" t="s">
        <v>53</v>
      </c>
      <c r="B22" s="6" t="s">
        <v>51</v>
      </c>
      <c r="C22" s="6" t="s">
        <v>54</v>
      </c>
      <c r="D22" s="8">
        <v>8625</v>
      </c>
      <c r="E22" s="8"/>
      <c r="F22" s="8"/>
      <c r="G22" s="8"/>
      <c r="H22" s="8"/>
      <c r="I22" s="8">
        <f>J22-D22</f>
        <v>121375</v>
      </c>
      <c r="J22" s="8">
        <v>130000</v>
      </c>
    </row>
    <row r="23" spans="1:12" ht="15.75" x14ac:dyDescent="0.25">
      <c r="A23" s="6" t="s">
        <v>46</v>
      </c>
      <c r="B23" s="6" t="s">
        <v>44</v>
      </c>
      <c r="C23" s="6" t="s">
        <v>70</v>
      </c>
      <c r="D23" s="8">
        <v>4775</v>
      </c>
      <c r="E23" s="8"/>
      <c r="F23" s="8"/>
      <c r="G23" s="8"/>
      <c r="H23" s="8">
        <v>99000</v>
      </c>
      <c r="I23" s="8">
        <v>27250</v>
      </c>
      <c r="J23" s="8">
        <v>126250</v>
      </c>
    </row>
    <row r="24" spans="1:12" ht="15.75" x14ac:dyDescent="0.25">
      <c r="A24" s="9" t="s">
        <v>17</v>
      </c>
      <c r="B24" s="6" t="s">
        <v>33</v>
      </c>
      <c r="C24" s="6" t="s">
        <v>40</v>
      </c>
      <c r="D24" s="6"/>
      <c r="E24" s="8"/>
      <c r="F24" s="8"/>
      <c r="G24" s="8"/>
      <c r="H24" s="8">
        <v>55000</v>
      </c>
      <c r="I24" s="8">
        <v>10120</v>
      </c>
      <c r="J24" s="8">
        <v>65120</v>
      </c>
    </row>
    <row r="25" spans="1:12" ht="15.75" x14ac:dyDescent="0.25">
      <c r="A25" s="6" t="s">
        <v>48</v>
      </c>
      <c r="B25" s="6" t="s">
        <v>33</v>
      </c>
      <c r="C25" s="6" t="s">
        <v>49</v>
      </c>
      <c r="D25" s="6"/>
      <c r="E25" s="8"/>
      <c r="F25" s="8"/>
      <c r="G25" s="8"/>
      <c r="H25" s="8">
        <v>336964</v>
      </c>
      <c r="I25" s="8">
        <v>52239</v>
      </c>
      <c r="J25" s="8">
        <v>389203</v>
      </c>
    </row>
    <row r="26" spans="1:12" ht="15.75" x14ac:dyDescent="0.25">
      <c r="A26" s="6" t="s">
        <v>20</v>
      </c>
      <c r="B26" s="6" t="s">
        <v>21</v>
      </c>
      <c r="C26" s="6" t="s">
        <v>19</v>
      </c>
      <c r="D26" s="8"/>
      <c r="E26" s="8"/>
      <c r="F26" s="8"/>
      <c r="G26" s="8">
        <v>47000</v>
      </c>
      <c r="H26" s="8"/>
      <c r="I26" s="8">
        <v>10858.15</v>
      </c>
      <c r="J26" s="8">
        <v>57858.15</v>
      </c>
    </row>
    <row r="27" spans="1:12" ht="15.75" x14ac:dyDescent="0.25">
      <c r="A27" s="1" t="s">
        <v>39</v>
      </c>
      <c r="B27" s="1"/>
      <c r="C27" s="1"/>
      <c r="D27" s="10">
        <f t="shared" ref="D27:J27" si="2">SUM(D19:D26)</f>
        <v>13400</v>
      </c>
      <c r="E27" s="10">
        <f t="shared" si="2"/>
        <v>52750</v>
      </c>
      <c r="F27" s="10">
        <f t="shared" si="2"/>
        <v>0</v>
      </c>
      <c r="G27" s="10">
        <f t="shared" si="2"/>
        <v>145400</v>
      </c>
      <c r="H27" s="10">
        <f t="shared" si="2"/>
        <v>546964</v>
      </c>
      <c r="I27" s="10">
        <f t="shared" si="2"/>
        <v>401251.15</v>
      </c>
      <c r="J27" s="10">
        <f t="shared" si="2"/>
        <v>1136240.1499999999</v>
      </c>
    </row>
    <row r="28" spans="1:12" ht="15.75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</row>
    <row r="29" spans="1:12" ht="15.75" x14ac:dyDescent="0.25">
      <c r="A29" s="1" t="s">
        <v>30</v>
      </c>
      <c r="B29" s="1"/>
      <c r="C29" s="1"/>
      <c r="D29" s="2">
        <f t="shared" ref="D29:J29" si="3">D27+D16</f>
        <v>282289</v>
      </c>
      <c r="E29" s="2">
        <f t="shared" si="3"/>
        <v>91750</v>
      </c>
      <c r="F29" s="2">
        <f t="shared" si="3"/>
        <v>37350</v>
      </c>
      <c r="G29" s="2">
        <f t="shared" si="3"/>
        <v>163265</v>
      </c>
      <c r="H29" s="2">
        <f t="shared" si="3"/>
        <v>1388202</v>
      </c>
      <c r="I29" s="2">
        <f t="shared" si="3"/>
        <v>1768232.15</v>
      </c>
      <c r="J29" s="3">
        <f t="shared" si="3"/>
        <v>3569201.15</v>
      </c>
    </row>
    <row r="30" spans="1:12" ht="15.75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</row>
    <row r="31" spans="1:12" ht="15.75" x14ac:dyDescent="0.25">
      <c r="A31" s="11"/>
      <c r="B31" s="11"/>
      <c r="C31" s="11"/>
      <c r="D31" s="11"/>
      <c r="E31" s="11"/>
      <c r="F31" s="29" t="s">
        <v>34</v>
      </c>
      <c r="G31" s="29"/>
      <c r="H31" s="14">
        <f>SUM(D29:H29)</f>
        <v>1962856</v>
      </c>
      <c r="I31" s="11"/>
      <c r="J31" s="11"/>
    </row>
    <row r="32" spans="1:12" ht="15.75" x14ac:dyDescent="0.25">
      <c r="A32" s="11"/>
      <c r="B32" s="11"/>
      <c r="C32" s="11"/>
      <c r="D32" s="11"/>
      <c r="E32" s="11"/>
      <c r="F32" s="29" t="s">
        <v>42</v>
      </c>
      <c r="G32" s="29"/>
      <c r="H32" s="15">
        <f>J29-H31</f>
        <v>1606345.15</v>
      </c>
      <c r="I32" s="11"/>
      <c r="J32" s="11"/>
      <c r="L32" s="16"/>
    </row>
    <row r="33" spans="1:10" ht="15.75" x14ac:dyDescent="0.25">
      <c r="A33" s="11"/>
      <c r="B33" s="11"/>
      <c r="C33" s="11"/>
      <c r="D33" s="11"/>
      <c r="E33" s="11"/>
      <c r="F33" s="29" t="s">
        <v>55</v>
      </c>
      <c r="G33" s="29"/>
      <c r="H33" s="15">
        <f>SUM(H31:H32)</f>
        <v>3569201.15</v>
      </c>
      <c r="I33" s="11"/>
      <c r="J33" s="11"/>
    </row>
    <row r="34" spans="1:10" ht="15.75" x14ac:dyDescent="0.25">
      <c r="A34" s="30" t="s">
        <v>56</v>
      </c>
      <c r="B34" s="31"/>
      <c r="C34" s="11"/>
      <c r="D34" s="11"/>
      <c r="E34" s="11"/>
      <c r="F34" s="11"/>
      <c r="G34" s="11"/>
      <c r="H34" s="12"/>
      <c r="I34" s="11"/>
      <c r="J34" s="11"/>
    </row>
    <row r="35" spans="1:10" ht="15.75" x14ac:dyDescent="0.25">
      <c r="A35" s="29" t="s">
        <v>57</v>
      </c>
      <c r="B35" s="29"/>
      <c r="C35" s="6" t="s">
        <v>71</v>
      </c>
      <c r="D35" s="6" t="s">
        <v>61</v>
      </c>
      <c r="E35" s="6"/>
      <c r="F35" s="6"/>
      <c r="G35" s="6"/>
      <c r="H35" s="6"/>
      <c r="I35" s="6"/>
      <c r="J35" s="13">
        <v>2600000</v>
      </c>
    </row>
    <row r="36" spans="1:10" ht="15.75" x14ac:dyDescent="0.25">
      <c r="A36" s="20" t="s">
        <v>62</v>
      </c>
      <c r="B36" s="22"/>
      <c r="C36" s="6" t="s">
        <v>63</v>
      </c>
      <c r="D36" s="6"/>
      <c r="E36" s="6"/>
      <c r="F36" s="6"/>
      <c r="G36" s="6"/>
      <c r="H36" s="6"/>
      <c r="I36" s="6"/>
      <c r="J36" s="13">
        <v>1500000</v>
      </c>
    </row>
    <row r="37" spans="1:10" ht="15.75" x14ac:dyDescent="0.25">
      <c r="A37" s="29" t="s">
        <v>58</v>
      </c>
      <c r="B37" s="29"/>
      <c r="C37" s="6" t="s">
        <v>59</v>
      </c>
      <c r="D37" s="6"/>
      <c r="E37" s="6"/>
      <c r="F37" s="6"/>
      <c r="G37" s="6"/>
      <c r="H37" s="6"/>
      <c r="I37" s="6"/>
      <c r="J37" s="13">
        <v>2400000</v>
      </c>
    </row>
    <row r="38" spans="1:10" ht="15.75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</row>
    <row r="39" spans="1:10" ht="15.75" x14ac:dyDescent="0.25">
      <c r="A39" s="20" t="s">
        <v>60</v>
      </c>
      <c r="B39" s="21"/>
      <c r="C39" s="22"/>
      <c r="D39" s="11"/>
      <c r="E39" s="11"/>
      <c r="F39" s="11"/>
      <c r="G39" s="11"/>
      <c r="H39" s="11"/>
      <c r="I39" s="11"/>
      <c r="J39" s="3">
        <f>J29+J35+J36+J37</f>
        <v>10069201.15</v>
      </c>
    </row>
    <row r="40" spans="1:10" ht="15.75" x14ac:dyDescent="0.25">
      <c r="A40" s="20" t="s">
        <v>75</v>
      </c>
      <c r="B40" s="21"/>
      <c r="C40" s="22"/>
      <c r="D40" s="11"/>
      <c r="E40" s="11"/>
      <c r="F40" s="11"/>
      <c r="G40" s="11"/>
      <c r="H40" s="11"/>
      <c r="I40" s="11"/>
      <c r="J40" s="3">
        <f>J39-(H31+1700000)</f>
        <v>6406345.1500000004</v>
      </c>
    </row>
    <row r="41" spans="1:10" x14ac:dyDescent="0.25">
      <c r="A41" s="17" t="s">
        <v>74</v>
      </c>
      <c r="B41" s="18"/>
      <c r="C41" s="19"/>
      <c r="J41" s="35">
        <f>J39/30000</f>
        <v>335.64003833333334</v>
      </c>
    </row>
  </sheetData>
  <sortState xmlns:xlrd2="http://schemas.microsoft.com/office/spreadsheetml/2017/richdata2" ref="A4:J8">
    <sortCondition ref="A5:A8"/>
  </sortState>
  <mergeCells count="13">
    <mergeCell ref="A1:J1"/>
    <mergeCell ref="F31:G31"/>
    <mergeCell ref="F32:G32"/>
    <mergeCell ref="F33:G33"/>
    <mergeCell ref="A40:C40"/>
    <mergeCell ref="A41:C41"/>
    <mergeCell ref="A39:C39"/>
    <mergeCell ref="A3:J3"/>
    <mergeCell ref="A18:J18"/>
    <mergeCell ref="A35:B35"/>
    <mergeCell ref="A37:B37"/>
    <mergeCell ref="A34:B34"/>
    <mergeCell ref="A36:B36"/>
  </mergeCells>
  <printOptions gridLines="1"/>
  <pageMargins left="0.7" right="0.7" top="0.75" bottom="0.75" header="0.3" footer="0.3"/>
  <pageSetup scale="7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Bailey</dc:creator>
  <cp:lastModifiedBy>William Bailey</cp:lastModifiedBy>
  <cp:lastPrinted>2022-08-28T13:02:50Z</cp:lastPrinted>
  <dcterms:created xsi:type="dcterms:W3CDTF">2022-07-10T21:00:38Z</dcterms:created>
  <dcterms:modified xsi:type="dcterms:W3CDTF">2022-08-28T13:03:34Z</dcterms:modified>
</cp:coreProperties>
</file>